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시설관리팀\11.S.D.E(Safety Disaster Environment )\4. 환경\★6. 폐기물\"/>
    </mc:Choice>
  </mc:AlternateContent>
  <bookViews>
    <workbookView xWindow="360" yWindow="45" windowWidth="28035" windowHeight="12570"/>
  </bookViews>
  <sheets>
    <sheet name="2022년 쓰레기 처리현황" sheetId="8" r:id="rId1"/>
  </sheets>
  <calcPr calcId="162913"/>
</workbook>
</file>

<file path=xl/calcChain.xml><?xml version="1.0" encoding="utf-8"?>
<calcChain xmlns="http://schemas.openxmlformats.org/spreadsheetml/2006/main">
  <c r="I19" i="8" l="1"/>
  <c r="I9" i="8"/>
  <c r="I10" i="8"/>
  <c r="I11" i="8"/>
  <c r="I12" i="8"/>
  <c r="I13" i="8"/>
  <c r="I14" i="8"/>
  <c r="I15" i="8"/>
  <c r="I16" i="8"/>
  <c r="I17" i="8"/>
  <c r="I18" i="8"/>
  <c r="I8" i="8"/>
  <c r="I7" i="8"/>
  <c r="P17" i="8" l="1"/>
  <c r="P16" i="8"/>
  <c r="P15" i="8"/>
  <c r="P14" i="8"/>
  <c r="P13" i="8"/>
  <c r="P12" i="8"/>
  <c r="P11" i="8"/>
  <c r="P10" i="8"/>
  <c r="P9" i="8"/>
  <c r="P8" i="8"/>
  <c r="P7" i="8"/>
  <c r="P6" i="8"/>
  <c r="M18" i="8" l="1"/>
  <c r="P18" i="8"/>
  <c r="N18" i="8" l="1"/>
  <c r="C18" i="8" l="1"/>
  <c r="B18" i="8"/>
  <c r="H19" i="8" l="1"/>
  <c r="G19" i="8"/>
  <c r="O18" i="8"/>
</calcChain>
</file>

<file path=xl/sharedStrings.xml><?xml version="1.0" encoding="utf-8"?>
<sst xmlns="http://schemas.openxmlformats.org/spreadsheetml/2006/main" count="62" uniqueCount="32">
  <si>
    <t>월별</t>
    <phoneticPr fontId="2" type="noConversion"/>
  </si>
  <si>
    <t>50L</t>
    <phoneticPr fontId="2" type="noConversion"/>
  </si>
  <si>
    <t>비 고</t>
    <phoneticPr fontId="2" type="noConversion"/>
  </si>
  <si>
    <t>1월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</si>
  <si>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</si>
  <si>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</si>
  <si>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</si>
  <si>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</si>
  <si>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</si>
  <si>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</si>
  <si>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</si>
  <si>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</si>
  <si>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</si>
  <si>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</si>
  <si>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</si>
  <si>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2" type="noConversion"/>
  </si>
  <si>
    <t>폐기물처리량
(ℓ)</t>
    <phoneticPr fontId="2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</si>
  <si>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음식물 폐기물</t>
    </r>
    <phoneticPr fontId="2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</si>
  <si>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일반폐기물(종량제 봉투)</t>
    </r>
    <phoneticPr fontId="2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</si>
  <si>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재활용품</t>
    </r>
    <phoneticPr fontId="2" type="noConversion"/>
  </si>
  <si>
    <t>처리비용(원)</t>
    <phoneticPr fontId="2" type="noConversion"/>
  </si>
  <si>
    <t>종량제 봉투 출고량(장)</t>
    <phoneticPr fontId="2" type="noConversion"/>
  </si>
  <si>
    <t>폐지(kg)</t>
    <phoneticPr fontId="2" type="noConversion"/>
  </si>
  <si>
    <t>신문(kg)</t>
    <phoneticPr fontId="2" type="noConversion"/>
  </si>
  <si>
    <t>백지(kg)</t>
    <phoneticPr fontId="2" type="noConversion"/>
  </si>
  <si>
    <t>기타(kg)</t>
    <phoneticPr fontId="2" type="noConversion"/>
  </si>
  <si>
    <t>○ 단가</t>
    <phoneticPr fontId="2" type="noConversion"/>
  </si>
  <si>
    <t>○ 위탁처리업체 : 유연환경</t>
    <phoneticPr fontId="2" type="noConversion"/>
  </si>
  <si>
    <t>발생량(L)</t>
    <phoneticPr fontId="2" type="noConversion"/>
  </si>
  <si>
    <t>75L</t>
    <phoneticPr fontId="2" type="noConversion"/>
  </si>
  <si>
    <t>2023년 사옥 내 쓰레기 처리현황</t>
    <phoneticPr fontId="2" type="noConversion"/>
  </si>
  <si>
    <t xml:space="preserve">  - 1월~12월 : 215원/L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</si>
</sst>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sz val="15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b/>
      <sz val="22"/>
      <color theme="1"/>
      <name val="굴림"/>
      <family val="3"/>
      <charset val="129"/>
    </font>
    <font>
      <b/>
      <sz val="22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13" xfId="1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41" fontId="4" fillId="0" borderId="6" xfId="1" applyFont="1" applyBorder="1">
      <alignment vertical="center"/>
    </xf>
    <xf numFmtId="41" fontId="4" fillId="0" borderId="7" xfId="1" applyFont="1" applyBorder="1" applyAlignment="1">
      <alignment horizontal="center" vertical="center"/>
    </xf>
    <xf numFmtId="41" fontId="4" fillId="0" borderId="14" xfId="1" applyFont="1" applyBorder="1">
      <alignment vertical="center"/>
    </xf>
    <xf numFmtId="41" fontId="4" fillId="0" borderId="9" xfId="1" applyFont="1" applyBorder="1" applyAlignment="1">
      <alignment horizontal="center" vertical="center"/>
    </xf>
    <xf numFmtId="41" fontId="4" fillId="0" borderId="10" xfId="1" applyFont="1" applyBorder="1" applyAlignment="1">
      <alignment horizontal="center" vertical="center"/>
    </xf>
    <xf numFmtId="41" fontId="4" fillId="0" borderId="9" xfId="1" applyFont="1" applyBorder="1">
      <alignment vertical="center"/>
    </xf>
    <xf numFmtId="41" fontId="4" fillId="0" borderId="7" xfId="1" applyFont="1" applyBorder="1">
      <alignment vertical="center"/>
    </xf>
    <xf numFmtId="41" fontId="4" fillId="0" borderId="4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5" xfId="1" applyFont="1" applyBorder="1">
      <alignment vertical="center"/>
    </xf>
    <xf numFmtId="41" fontId="4" fillId="0" borderId="11" xfId="1" applyFont="1" applyBorder="1" applyAlignment="1">
      <alignment horizontal="center" vertical="center"/>
    </xf>
    <xf numFmtId="41" fontId="4" fillId="0" borderId="11" xfId="1" applyFont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41" fontId="3" fillId="2" borderId="2" xfId="0" applyNumberFormat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0" fontId="3" fillId="2" borderId="2" xfId="0" applyFont="1" applyFill="1" applyBorder="1">
      <alignment vertical="center"/>
    </xf>
    <xf numFmtId="41" fontId="4" fillId="0" borderId="12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>
      <alignment vertical="center"/>
    </xf>
    <xf numFmtId="41" fontId="3" fillId="2" borderId="2" xfId="0" applyNumberFormat="1" applyFont="1" applyFill="1" applyBorder="1">
      <alignment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4" fillId="0" borderId="9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BreakPreview" zoomScale="85" zoomScaleNormal="100" zoomScaleSheetLayoutView="85" workbookViewId="0">
      <selection sqref="A1:D1"/>
    </sheetView>
  </sheetViews>
  <sheetFormatPr defaultRowHeight="19.5" x14ac:dyDescent="0.3"/>
  <cols>
    <col min="1" max="1" width="10.625" style="2" customWidth="1"/>
    <col min="2" max="3" width="18.625" style="2" customWidth="1"/>
    <col min="4" max="4" width="34.5" style="2" bestFit="1" customWidth="1"/>
    <col min="5" max="5" width="1.625" style="2" customWidth="1"/>
    <col min="6" max="6" width="10.625" style="2" customWidth="1"/>
    <col min="7" max="8" width="15.625" style="2" customWidth="1"/>
    <col min="9" max="9" width="20.625" style="2" customWidth="1"/>
    <col min="10" max="10" width="19.625" style="2" customWidth="1"/>
    <col min="11" max="11" width="1.625" style="2" customWidth="1"/>
    <col min="12" max="12" width="10.625" style="2" customWidth="1"/>
    <col min="13" max="16" width="13.625" style="2" customWidth="1"/>
    <col min="17" max="17" width="20.625" style="2" customWidth="1"/>
    <col min="18" max="16384" width="9" style="2"/>
  </cols>
  <sheetData>
    <row r="1" spans="1:17" s="25" customFormat="1" ht="32.25" customHeight="1" x14ac:dyDescent="0.3">
      <c r="A1" s="37" t="s">
        <v>30</v>
      </c>
      <c r="B1" s="37"/>
      <c r="C1" s="37"/>
      <c r="D1" s="37"/>
      <c r="F1" s="27"/>
      <c r="G1" s="27"/>
      <c r="H1" s="27"/>
      <c r="I1" s="26"/>
      <c r="J1" s="26"/>
      <c r="L1" s="27"/>
      <c r="M1" s="27"/>
      <c r="N1" s="27"/>
      <c r="O1" s="26"/>
      <c r="P1" s="26"/>
      <c r="Q1" s="26"/>
    </row>
    <row r="3" spans="1:17" s="29" customFormat="1" ht="35.1" customHeight="1" x14ac:dyDescent="0.3">
      <c r="A3" s="28" t="s">
        <v>17</v>
      </c>
      <c r="B3" s="28"/>
      <c r="C3" s="28"/>
      <c r="D3" s="28"/>
      <c r="F3" s="28" t="s">
        <v>18</v>
      </c>
      <c r="G3" s="28"/>
      <c r="H3" s="28"/>
      <c r="I3" s="28"/>
      <c r="J3" s="28"/>
      <c r="L3" s="28" t="s">
        <v>19</v>
      </c>
      <c r="M3" s="28"/>
      <c r="N3" s="28"/>
      <c r="O3" s="28"/>
      <c r="P3" s="28"/>
      <c r="Q3" s="28"/>
    </row>
    <row r="4" spans="1:17" ht="15" customHeight="1" x14ac:dyDescent="0.3">
      <c r="A4" s="1"/>
      <c r="B4" s="1"/>
      <c r="C4" s="1"/>
      <c r="D4" s="1"/>
      <c r="F4" s="1"/>
      <c r="G4" s="1"/>
      <c r="H4" s="1"/>
      <c r="I4" s="1"/>
      <c r="J4" s="1"/>
      <c r="L4" s="1"/>
      <c r="M4" s="1"/>
      <c r="N4" s="1"/>
      <c r="O4" s="1"/>
      <c r="P4" s="1"/>
      <c r="Q4" s="1"/>
    </row>
    <row r="5" spans="1:17" ht="35.1" customHeight="1" x14ac:dyDescent="0.3">
      <c r="A5" s="3" t="s">
        <v>0</v>
      </c>
      <c r="B5" s="3" t="s">
        <v>28</v>
      </c>
      <c r="C5" s="3" t="s">
        <v>20</v>
      </c>
      <c r="D5" s="3" t="s">
        <v>2</v>
      </c>
      <c r="F5" s="31" t="s">
        <v>0</v>
      </c>
      <c r="G5" s="35" t="s">
        <v>21</v>
      </c>
      <c r="H5" s="36"/>
      <c r="I5" s="33" t="s">
        <v>16</v>
      </c>
      <c r="J5" s="31" t="s">
        <v>2</v>
      </c>
      <c r="L5" s="4" t="s">
        <v>0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</v>
      </c>
    </row>
    <row r="6" spans="1:17" ht="35.1" customHeight="1" x14ac:dyDescent="0.3">
      <c r="A6" s="5" t="s">
        <v>3</v>
      </c>
      <c r="B6" s="5">
        <v>5850</v>
      </c>
      <c r="C6" s="5">
        <v>1257750</v>
      </c>
      <c r="D6" s="6" t="s">
        <v>26</v>
      </c>
      <c r="F6" s="32"/>
      <c r="G6" s="7" t="s">
        <v>1</v>
      </c>
      <c r="H6" s="7" t="s">
        <v>29</v>
      </c>
      <c r="I6" s="34"/>
      <c r="J6" s="32"/>
      <c r="L6" s="5" t="s">
        <v>3</v>
      </c>
      <c r="M6" s="5">
        <v>4600</v>
      </c>
      <c r="N6" s="9">
        <v>0</v>
      </c>
      <c r="O6" s="5">
        <v>0</v>
      </c>
      <c r="P6" s="5">
        <f>1200+1000</f>
        <v>2200</v>
      </c>
      <c r="Q6" s="8"/>
    </row>
    <row r="7" spans="1:17" ht="35.1" customHeight="1" x14ac:dyDescent="0.3">
      <c r="A7" s="9" t="s">
        <v>4</v>
      </c>
      <c r="B7" s="9">
        <v>7300</v>
      </c>
      <c r="C7" s="9">
        <v>1569500</v>
      </c>
      <c r="D7" s="10" t="s">
        <v>31</v>
      </c>
      <c r="F7" s="11" t="s">
        <v>3</v>
      </c>
      <c r="G7" s="12">
        <v>85</v>
      </c>
      <c r="H7" s="12">
        <v>65</v>
      </c>
      <c r="I7" s="11">
        <f>85*50+65*75</f>
        <v>9125</v>
      </c>
      <c r="J7" s="13"/>
      <c r="L7" s="9" t="s">
        <v>4</v>
      </c>
      <c r="M7" s="9">
        <v>4800</v>
      </c>
      <c r="N7" s="9">
        <v>0</v>
      </c>
      <c r="O7" s="9">
        <v>0</v>
      </c>
      <c r="P7" s="9">
        <f>1100+1150</f>
        <v>2250</v>
      </c>
      <c r="Q7" s="14"/>
    </row>
    <row r="8" spans="1:17" ht="35.1" customHeight="1" x14ac:dyDescent="0.3">
      <c r="A8" s="9" t="s">
        <v>5</v>
      </c>
      <c r="B8" s="9">
        <v>8200</v>
      </c>
      <c r="C8" s="9">
        <v>1763000</v>
      </c>
      <c r="D8" s="10"/>
      <c r="F8" s="9" t="s">
        <v>4</v>
      </c>
      <c r="G8" s="15">
        <v>93</v>
      </c>
      <c r="H8" s="15">
        <v>74</v>
      </c>
      <c r="I8" s="38">
        <f>G8*50+H8*75</f>
        <v>10200</v>
      </c>
      <c r="J8" s="14"/>
      <c r="L8" s="9" t="s">
        <v>5</v>
      </c>
      <c r="M8" s="9">
        <v>4200</v>
      </c>
      <c r="N8" s="9">
        <v>0</v>
      </c>
      <c r="O8" s="9">
        <v>0</v>
      </c>
      <c r="P8" s="9">
        <f>900+900</f>
        <v>1800</v>
      </c>
      <c r="Q8" s="14"/>
    </row>
    <row r="9" spans="1:17" ht="35.1" customHeight="1" x14ac:dyDescent="0.3">
      <c r="A9" s="9" t="s">
        <v>6</v>
      </c>
      <c r="B9" s="9">
        <v>7490</v>
      </c>
      <c r="C9" s="9">
        <v>1610350</v>
      </c>
      <c r="D9" s="10" t="s">
        <v>27</v>
      </c>
      <c r="F9" s="9" t="s">
        <v>5</v>
      </c>
      <c r="G9" s="15">
        <v>98</v>
      </c>
      <c r="H9" s="15">
        <v>78</v>
      </c>
      <c r="I9" s="38">
        <f t="shared" ref="I9:I18" si="0">G9*50+H9*75</f>
        <v>10750</v>
      </c>
      <c r="J9" s="14"/>
      <c r="L9" s="9" t="s">
        <v>6</v>
      </c>
      <c r="M9" s="9">
        <v>4100</v>
      </c>
      <c r="N9" s="9">
        <v>0</v>
      </c>
      <c r="O9" s="9">
        <v>0</v>
      </c>
      <c r="P9" s="9">
        <f>750+900</f>
        <v>1650</v>
      </c>
      <c r="Q9" s="14"/>
    </row>
    <row r="10" spans="1:17" ht="35.1" customHeight="1" x14ac:dyDescent="0.3">
      <c r="A10" s="9" t="s">
        <v>7</v>
      </c>
      <c r="B10" s="9">
        <v>8050</v>
      </c>
      <c r="C10" s="9">
        <v>1730750</v>
      </c>
      <c r="D10" s="10"/>
      <c r="F10" s="9" t="s">
        <v>6</v>
      </c>
      <c r="G10" s="15">
        <v>93</v>
      </c>
      <c r="H10" s="15">
        <v>75</v>
      </c>
      <c r="I10" s="38">
        <f t="shared" si="0"/>
        <v>10275</v>
      </c>
      <c r="J10" s="14"/>
      <c r="L10" s="9" t="s">
        <v>7</v>
      </c>
      <c r="M10" s="9">
        <v>4800</v>
      </c>
      <c r="N10" s="9">
        <v>0</v>
      </c>
      <c r="O10" s="9">
        <v>0</v>
      </c>
      <c r="P10" s="9">
        <f>800+1150</f>
        <v>1950</v>
      </c>
      <c r="Q10" s="14"/>
    </row>
    <row r="11" spans="1:17" ht="35.1" customHeight="1" x14ac:dyDescent="0.3">
      <c r="A11" s="9" t="s">
        <v>8</v>
      </c>
      <c r="B11" s="9">
        <v>8370</v>
      </c>
      <c r="C11" s="9">
        <v>1799550</v>
      </c>
      <c r="D11" s="10"/>
      <c r="F11" s="9" t="s">
        <v>7</v>
      </c>
      <c r="G11" s="15">
        <v>97</v>
      </c>
      <c r="H11" s="15">
        <v>77</v>
      </c>
      <c r="I11" s="38">
        <f t="shared" si="0"/>
        <v>10625</v>
      </c>
      <c r="J11" s="14"/>
      <c r="L11" s="9" t="s">
        <v>8</v>
      </c>
      <c r="M11" s="9">
        <v>3600</v>
      </c>
      <c r="N11" s="9">
        <v>0</v>
      </c>
      <c r="O11" s="9">
        <v>0</v>
      </c>
      <c r="P11" s="9">
        <f>600+750</f>
        <v>1350</v>
      </c>
      <c r="Q11" s="14"/>
    </row>
    <row r="12" spans="1:17" ht="35.1" customHeight="1" x14ac:dyDescent="0.3">
      <c r="A12" s="9" t="s">
        <v>9</v>
      </c>
      <c r="B12" s="9">
        <v>9090</v>
      </c>
      <c r="C12" s="9">
        <v>1954350</v>
      </c>
      <c r="D12" s="10"/>
      <c r="F12" s="9" t="s">
        <v>8</v>
      </c>
      <c r="G12" s="15">
        <v>99</v>
      </c>
      <c r="H12" s="15">
        <v>80</v>
      </c>
      <c r="I12" s="38">
        <f t="shared" si="0"/>
        <v>10950</v>
      </c>
      <c r="J12" s="14"/>
      <c r="L12" s="9" t="s">
        <v>9</v>
      </c>
      <c r="M12" s="9">
        <v>3800</v>
      </c>
      <c r="N12" s="9">
        <v>0</v>
      </c>
      <c r="O12" s="9">
        <v>0</v>
      </c>
      <c r="P12" s="9">
        <f>500+650</f>
        <v>1150</v>
      </c>
      <c r="Q12" s="14"/>
    </row>
    <row r="13" spans="1:17" ht="35.1" customHeight="1" x14ac:dyDescent="0.3">
      <c r="A13" s="9" t="s">
        <v>10</v>
      </c>
      <c r="B13" s="9">
        <v>8580</v>
      </c>
      <c r="C13" s="9">
        <v>1844700</v>
      </c>
      <c r="D13" s="10"/>
      <c r="F13" s="9" t="s">
        <v>9</v>
      </c>
      <c r="G13" s="15">
        <v>104</v>
      </c>
      <c r="H13" s="15">
        <v>84</v>
      </c>
      <c r="I13" s="38">
        <f t="shared" si="0"/>
        <v>11500</v>
      </c>
      <c r="J13" s="14"/>
      <c r="L13" s="9" t="s">
        <v>10</v>
      </c>
      <c r="M13" s="9">
        <v>4700</v>
      </c>
      <c r="N13" s="9">
        <v>0</v>
      </c>
      <c r="O13" s="9">
        <v>0</v>
      </c>
      <c r="P13" s="9">
        <f>700+700</f>
        <v>1400</v>
      </c>
      <c r="Q13" s="14"/>
    </row>
    <row r="14" spans="1:17" ht="35.1" customHeight="1" x14ac:dyDescent="0.3">
      <c r="A14" s="9" t="s">
        <v>11</v>
      </c>
      <c r="B14" s="9">
        <v>7570</v>
      </c>
      <c r="C14" s="9">
        <v>1627550</v>
      </c>
      <c r="D14" s="10"/>
      <c r="F14" s="9" t="s">
        <v>10</v>
      </c>
      <c r="G14" s="15">
        <v>111</v>
      </c>
      <c r="H14" s="15">
        <v>89</v>
      </c>
      <c r="I14" s="38">
        <f t="shared" si="0"/>
        <v>12225</v>
      </c>
      <c r="J14" s="14"/>
      <c r="L14" s="9" t="s">
        <v>11</v>
      </c>
      <c r="M14" s="9">
        <v>3400</v>
      </c>
      <c r="N14" s="9">
        <v>0</v>
      </c>
      <c r="O14" s="9">
        <v>0</v>
      </c>
      <c r="P14" s="9">
        <f>650+500</f>
        <v>1150</v>
      </c>
      <c r="Q14" s="14"/>
    </row>
    <row r="15" spans="1:17" ht="35.1" customHeight="1" x14ac:dyDescent="0.3">
      <c r="A15" s="9" t="s">
        <v>12</v>
      </c>
      <c r="B15" s="9">
        <v>6930</v>
      </c>
      <c r="C15" s="9">
        <v>1489950</v>
      </c>
      <c r="D15" s="10"/>
      <c r="F15" s="9" t="s">
        <v>11</v>
      </c>
      <c r="G15" s="15">
        <v>98</v>
      </c>
      <c r="H15" s="15">
        <v>80</v>
      </c>
      <c r="I15" s="38">
        <f t="shared" si="0"/>
        <v>10900</v>
      </c>
      <c r="J15" s="14"/>
      <c r="L15" s="9" t="s">
        <v>12</v>
      </c>
      <c r="M15" s="9">
        <v>3450</v>
      </c>
      <c r="N15" s="9">
        <v>0</v>
      </c>
      <c r="O15" s="9">
        <v>0</v>
      </c>
      <c r="P15" s="9">
        <f>600+500</f>
        <v>1100</v>
      </c>
      <c r="Q15" s="14"/>
    </row>
    <row r="16" spans="1:17" ht="35.1" customHeight="1" x14ac:dyDescent="0.3">
      <c r="A16" s="9" t="s">
        <v>13</v>
      </c>
      <c r="B16" s="9">
        <v>10020</v>
      </c>
      <c r="C16" s="9">
        <v>2154300</v>
      </c>
      <c r="D16" s="10"/>
      <c r="F16" s="9" t="s">
        <v>12</v>
      </c>
      <c r="G16" s="15">
        <v>100</v>
      </c>
      <c r="H16" s="15">
        <v>82</v>
      </c>
      <c r="I16" s="38">
        <f t="shared" si="0"/>
        <v>11150</v>
      </c>
      <c r="J16" s="14"/>
      <c r="L16" s="9" t="s">
        <v>13</v>
      </c>
      <c r="M16" s="9">
        <v>4000</v>
      </c>
      <c r="N16" s="9">
        <v>0</v>
      </c>
      <c r="O16" s="9">
        <v>0</v>
      </c>
      <c r="P16" s="9">
        <f>800+600</f>
        <v>1400</v>
      </c>
      <c r="Q16" s="14"/>
    </row>
    <row r="17" spans="1:17" ht="35.1" customHeight="1" x14ac:dyDescent="0.3">
      <c r="A17" s="16" t="s">
        <v>14</v>
      </c>
      <c r="B17" s="16">
        <v>8750</v>
      </c>
      <c r="C17" s="16">
        <v>1881250</v>
      </c>
      <c r="D17" s="17"/>
      <c r="F17" s="9" t="s">
        <v>13</v>
      </c>
      <c r="G17" s="15">
        <v>122</v>
      </c>
      <c r="H17" s="15">
        <v>103</v>
      </c>
      <c r="I17" s="38">
        <f t="shared" si="0"/>
        <v>13825</v>
      </c>
      <c r="J17" s="14"/>
      <c r="L17" s="18" t="s">
        <v>14</v>
      </c>
      <c r="M17" s="18">
        <v>3200</v>
      </c>
      <c r="N17" s="18">
        <v>0</v>
      </c>
      <c r="O17" s="18">
        <v>0</v>
      </c>
      <c r="P17" s="18">
        <f>550+450</f>
        <v>1000</v>
      </c>
      <c r="Q17" s="19"/>
    </row>
    <row r="18" spans="1:17" ht="35.1" customHeight="1" x14ac:dyDescent="0.3">
      <c r="A18" s="20" t="s">
        <v>15</v>
      </c>
      <c r="B18" s="21">
        <f>SUM(B6:B17)</f>
        <v>96200</v>
      </c>
      <c r="C18" s="22">
        <f>SUM(C6:C17)</f>
        <v>20683000</v>
      </c>
      <c r="D18" s="23"/>
      <c r="F18" s="18" t="s">
        <v>14</v>
      </c>
      <c r="G18" s="24">
        <v>120</v>
      </c>
      <c r="H18" s="24">
        <v>100</v>
      </c>
      <c r="I18" s="38">
        <f t="shared" si="0"/>
        <v>13500</v>
      </c>
      <c r="J18" s="19"/>
      <c r="L18" s="3" t="s">
        <v>15</v>
      </c>
      <c r="M18" s="21">
        <f>SUM(M6:M17)</f>
        <v>48650</v>
      </c>
      <c r="N18" s="21">
        <f>SUM(N6:N17)</f>
        <v>0</v>
      </c>
      <c r="O18" s="21">
        <f>SUM(O6:O17)</f>
        <v>0</v>
      </c>
      <c r="P18" s="22">
        <f>SUM(P6:P17)</f>
        <v>18400</v>
      </c>
      <c r="Q18" s="30"/>
    </row>
    <row r="19" spans="1:17" ht="35.1" customHeight="1" x14ac:dyDescent="0.3">
      <c r="F19" s="3" t="s">
        <v>15</v>
      </c>
      <c r="G19" s="21">
        <f>SUM(G7:G18)</f>
        <v>1220</v>
      </c>
      <c r="H19" s="21">
        <f>SUM(H7:H18)</f>
        <v>987</v>
      </c>
      <c r="I19" s="22">
        <f>(G19*50)+(H19*75)</f>
        <v>135025</v>
      </c>
      <c r="J19" s="30"/>
    </row>
    <row r="20" spans="1:17" ht="35.1" customHeight="1" x14ac:dyDescent="0.3"/>
    <row r="21" spans="1:17" ht="35.1" customHeight="1" x14ac:dyDescent="0.3"/>
    <row r="22" spans="1:17" ht="35.1" customHeight="1" x14ac:dyDescent="0.3"/>
  </sheetData>
  <mergeCells count="5">
    <mergeCell ref="J5:J6"/>
    <mergeCell ref="I5:I6"/>
    <mergeCell ref="G5:H5"/>
    <mergeCell ref="F5:F6"/>
    <mergeCell ref="A1:D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  <colBreaks count="2" manualBreakCount="2">
    <brk id="4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쓰레기 처리현황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</dc:creator>
  <cp:lastModifiedBy>KNOC</cp:lastModifiedBy>
  <cp:lastPrinted>2019-03-12T08:29:49Z</cp:lastPrinted>
  <dcterms:created xsi:type="dcterms:W3CDTF">2018-10-14T23:27:37Z</dcterms:created>
  <dcterms:modified xsi:type="dcterms:W3CDTF">2024-03-19T01:07:45Z</dcterms:modified>
</cp:coreProperties>
</file>